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C40918A5-2CB3-4924-B3C6-929C9C9CFEF0}"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<sst xmlns="http://schemas.openxmlformats.org/spreadsheetml/2006/main" count="193" uniqueCount="150">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</sst>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G10" sqref="G10:J10"/>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8" t="s">
        <v>24</v>
      </c>
      <c r="B3" s="129"/>
      <c r="C3" s="129"/>
      <c r="D3" s="129"/>
      <c r="E3" s="129"/>
      <c r="F3" s="129"/>
      <c r="G3" s="129"/>
      <c r="H3" s="129"/>
      <c r="I3" s="129"/>
      <c r="J3" s="129"/>
      <c r="K3" s="143"/>
      <c r="L3" s="144"/>
    </row>
    <row r="4" spans="1:12" s="2" customFormat="1" ht="7.5" customHeight="1" x14ac:dyDescent="0.25">
      <c r="A4" s="19"/>
      <c r="L4" s="20"/>
    </row>
    <row r="5" spans="1:12" s="2" customFormat="1" ht="25.05" customHeight="1" x14ac:dyDescent="0.25">
      <c r="A5" s="145" t="s">
        <v>6</v>
      </c>
      <c r="B5" s="146"/>
      <c r="C5" s="146"/>
      <c r="D5" s="146"/>
      <c r="E5" s="146"/>
      <c r="F5" s="146"/>
      <c r="G5" s="146"/>
      <c r="H5" s="146"/>
      <c r="I5" s="146"/>
      <c r="J5" s="146"/>
      <c r="K5" s="147"/>
      <c r="L5" s="148"/>
    </row>
    <row r="6" spans="1:12" s="2" customFormat="1" ht="43.5" customHeight="1" x14ac:dyDescent="0.25">
      <c r="A6" s="121" t="s">
        <v>7</v>
      </c>
      <c r="B6" s="122"/>
      <c r="C6" s="122"/>
      <c r="D6" s="122" t="s">
        <v>23</v>
      </c>
      <c r="E6" s="122"/>
      <c r="F6" s="3" t="s">
        <v>11</v>
      </c>
      <c r="G6" s="135" t="s">
        <v>8</v>
      </c>
      <c r="H6" s="136"/>
      <c r="I6" s="137"/>
      <c r="J6" s="3" t="s">
        <v>9</v>
      </c>
      <c r="K6" s="122" t="s">
        <v>10</v>
      </c>
      <c r="L6" s="142"/>
    </row>
    <row r="7" spans="1:12" ht="40.049999999999997" customHeight="1" x14ac:dyDescent="0.25">
      <c r="A7" s="152"/>
      <c r="B7" s="141"/>
      <c r="C7" s="141"/>
      <c r="D7" s="141"/>
      <c r="E7" s="141"/>
      <c r="F7" s="15"/>
      <c r="G7" s="138"/>
      <c r="H7" s="139"/>
      <c r="I7" s="140"/>
      <c r="J7" s="15"/>
      <c r="K7" s="153"/>
      <c r="L7" s="154"/>
    </row>
    <row r="8" spans="1:12" s="2" customFormat="1" ht="25.05" customHeight="1" x14ac:dyDescent="0.25">
      <c r="A8" s="145" t="s">
        <v>0</v>
      </c>
      <c r="B8" s="146"/>
      <c r="C8" s="146"/>
      <c r="D8" s="146"/>
      <c r="E8" s="146"/>
      <c r="F8" s="146"/>
      <c r="G8" s="146"/>
      <c r="H8" s="146"/>
      <c r="I8" s="146"/>
      <c r="J8" s="146"/>
      <c r="K8" s="147"/>
      <c r="L8" s="148"/>
    </row>
    <row r="9" spans="1:12" s="2" customFormat="1" ht="43.5" customHeight="1" x14ac:dyDescent="0.25">
      <c r="A9" s="121" t="s">
        <v>5</v>
      </c>
      <c r="B9" s="122"/>
      <c r="C9" s="122"/>
      <c r="D9" s="122" t="s">
        <v>2</v>
      </c>
      <c r="E9" s="122"/>
      <c r="F9" s="122"/>
      <c r="G9" s="122" t="s">
        <v>3</v>
      </c>
      <c r="H9" s="122"/>
      <c r="I9" s="122"/>
      <c r="J9" s="122"/>
      <c r="K9" s="122" t="s">
        <v>4</v>
      </c>
      <c r="L9" s="142"/>
    </row>
    <row r="10" spans="1:12" s="2" customFormat="1" ht="57" customHeight="1" x14ac:dyDescent="0.25">
      <c r="A10" s="123" t="s">
        <v>133</v>
      </c>
      <c r="B10" s="124"/>
      <c r="C10" s="124"/>
      <c r="D10" s="119" t="str">
        <f>VLOOKUP(A10,datos,2,0)</f>
        <v>Técnico/a 2</v>
      </c>
      <c r="E10" s="119"/>
      <c r="F10" s="119"/>
      <c r="G10" s="155" t="str">
        <f>VLOOKUP(A10,datos,3,0)</f>
        <v>Técnico/a de contratación pública</v>
      </c>
      <c r="H10" s="155"/>
      <c r="I10" s="155"/>
      <c r="J10" s="155"/>
      <c r="K10" s="119" t="str">
        <f>VLOOKUP(A10,datos,4,0)</f>
        <v>Madrid</v>
      </c>
      <c r="L10" s="120"/>
    </row>
    <row r="11" spans="1:12" s="2" customFormat="1" ht="31.8" customHeight="1" x14ac:dyDescent="0.25">
      <c r="A11" s="125" t="s">
        <v>27</v>
      </c>
      <c r="B11" s="126"/>
      <c r="C11" s="126"/>
      <c r="D11" s="126"/>
      <c r="E11" s="126"/>
      <c r="F11" s="126"/>
      <c r="G11" s="126"/>
      <c r="H11" s="126"/>
      <c r="I11" s="126"/>
      <c r="J11" s="126"/>
      <c r="K11" s="126"/>
      <c r="L11" s="127"/>
    </row>
    <row r="12" spans="1:12" s="2" customFormat="1" ht="25.05" customHeight="1" x14ac:dyDescent="0.25">
      <c r="A12" s="145" t="s">
        <v>43</v>
      </c>
      <c r="B12" s="146"/>
      <c r="C12" s="146"/>
      <c r="D12" s="146"/>
      <c r="E12" s="146"/>
      <c r="F12" s="146"/>
      <c r="G12" s="146"/>
      <c r="H12" s="146"/>
      <c r="I12" s="146"/>
      <c r="J12" s="146"/>
      <c r="K12" s="147"/>
      <c r="L12" s="148"/>
    </row>
    <row r="13" spans="1:12" s="2" customFormat="1" ht="33.6" customHeight="1" x14ac:dyDescent="0.25">
      <c r="A13" s="130" t="s">
        <v>82</v>
      </c>
      <c r="B13" s="131"/>
      <c r="C13" s="131"/>
      <c r="D13" s="131"/>
      <c r="E13" s="131"/>
      <c r="F13" s="131"/>
      <c r="G13" s="131"/>
      <c r="H13" s="131"/>
      <c r="I13" s="131"/>
      <c r="J13" s="131"/>
      <c r="K13" s="131"/>
      <c r="L13" s="132"/>
    </row>
    <row r="14" spans="1:12" s="2" customFormat="1" ht="25.05" customHeight="1" x14ac:dyDescent="0.25">
      <c r="A14" s="145" t="s">
        <v>1</v>
      </c>
      <c r="B14" s="146"/>
      <c r="C14" s="146"/>
      <c r="D14" s="146"/>
      <c r="E14" s="146"/>
      <c r="F14" s="146"/>
      <c r="G14" s="146"/>
      <c r="H14" s="146"/>
      <c r="I14" s="146"/>
      <c r="J14" s="146"/>
      <c r="K14" s="146"/>
      <c r="L14" s="162"/>
    </row>
    <row r="15" spans="1:12" s="2" customFormat="1" ht="19.2" customHeight="1" x14ac:dyDescent="0.25">
      <c r="A15" s="82" t="s">
        <v>44</v>
      </c>
      <c r="B15" s="83"/>
      <c r="C15" s="83"/>
      <c r="D15" s="83"/>
      <c r="E15" s="83"/>
      <c r="F15" s="83"/>
      <c r="G15" s="83"/>
      <c r="H15" s="83"/>
      <c r="I15" s="83"/>
      <c r="J15" s="83"/>
      <c r="K15" s="83"/>
      <c r="L15" s="84"/>
    </row>
    <row r="16" spans="1:12" s="2" customFormat="1" ht="19.2" customHeight="1" x14ac:dyDescent="0.25">
      <c r="A16" s="90" t="s">
        <v>45</v>
      </c>
      <c r="B16" s="91"/>
      <c r="C16" s="92" t="s">
        <v>46</v>
      </c>
      <c r="D16" s="93"/>
      <c r="E16" s="93"/>
      <c r="F16" s="93"/>
      <c r="G16" s="93"/>
      <c r="H16" s="93"/>
      <c r="I16" s="94"/>
      <c r="J16" s="91" t="s">
        <v>47</v>
      </c>
      <c r="K16" s="91"/>
      <c r="L16" s="95"/>
    </row>
    <row r="17" spans="1:12" s="2" customFormat="1" ht="46.8" customHeight="1" x14ac:dyDescent="0.25">
      <c r="A17" s="96"/>
      <c r="B17" s="97"/>
      <c r="C17" s="98"/>
      <c r="D17" s="99"/>
      <c r="E17" s="99"/>
      <c r="F17" s="99"/>
      <c r="G17" s="99"/>
      <c r="H17" s="99"/>
      <c r="I17" s="100"/>
      <c r="J17" s="98"/>
      <c r="K17" s="99"/>
      <c r="L17" s="101"/>
    </row>
    <row r="18" spans="1:12" s="2" customFormat="1" ht="19.2" customHeight="1" thickBot="1" x14ac:dyDescent="0.3">
      <c r="A18" s="156" t="s">
        <v>28</v>
      </c>
      <c r="B18" s="157"/>
      <c r="C18" s="157"/>
      <c r="D18" s="157"/>
      <c r="E18" s="157"/>
      <c r="F18" s="157"/>
      <c r="G18" s="157"/>
      <c r="H18" s="157"/>
      <c r="I18" s="32"/>
      <c r="J18" s="85" t="s">
        <v>32</v>
      </c>
      <c r="K18" s="85"/>
      <c r="L18" s="86"/>
    </row>
    <row r="19" spans="1:12" s="2" customFormat="1" ht="60" customHeight="1" thickBot="1" x14ac:dyDescent="0.3">
      <c r="A19" s="34" t="s">
        <v>34</v>
      </c>
      <c r="B19" s="102" t="str">
        <f>VLOOKUP(A10,datos,6,0)</f>
        <v>Al menos 4 años de experiencia profesional global desde el año de Titulación referida en el apartado 2.1.</v>
      </c>
      <c r="C19" s="103"/>
      <c r="D19" s="103"/>
      <c r="E19" s="103"/>
      <c r="F19" s="103"/>
      <c r="G19" s="103"/>
      <c r="H19" s="103"/>
      <c r="I19" s="36"/>
      <c r="J19" s="85"/>
      <c r="K19" s="85"/>
      <c r="L19" s="86"/>
    </row>
    <row r="20" spans="1:12" s="2" customFormat="1" ht="60" customHeight="1" thickBot="1" x14ac:dyDescent="0.3">
      <c r="A20" s="34" t="s">
        <v>35</v>
      </c>
      <c r="B20" s="104" t="str">
        <f>VLOOKUP(A10,datos,7,0)</f>
        <v>Al menos 3 años de experiencia global en tramitación de expedientes de contratación pública.</v>
      </c>
      <c r="C20" s="105"/>
      <c r="D20" s="105"/>
      <c r="E20" s="105"/>
      <c r="F20" s="105"/>
      <c r="G20" s="105"/>
      <c r="H20" s="105"/>
      <c r="I20" s="36"/>
      <c r="J20" s="85"/>
      <c r="K20" s="85"/>
      <c r="L20" s="86"/>
    </row>
    <row r="21" spans="1:12" s="2" customFormat="1" ht="60" customHeight="1" thickBot="1" x14ac:dyDescent="0.3">
      <c r="A21" s="34" t="s">
        <v>36</v>
      </c>
      <c r="B21" s="102" t="str">
        <f>VLOOKUP(A10,datos,8,0)</f>
        <v>Al menos 2 años de experiencia en elaboración de documentación para tramitación de acuerdos marco y su posterior gestión.</v>
      </c>
      <c r="C21" s="102"/>
      <c r="D21" s="102"/>
      <c r="E21" s="102"/>
      <c r="F21" s="102"/>
      <c r="G21" s="102"/>
      <c r="H21" s="102"/>
      <c r="I21" s="36"/>
      <c r="J21" s="85"/>
      <c r="K21" s="85"/>
      <c r="L21" s="86"/>
    </row>
    <row r="22" spans="1:12" s="2" customFormat="1" ht="60" customHeight="1" thickBot="1" x14ac:dyDescent="0.3">
      <c r="A22" s="34" t="s">
        <v>37</v>
      </c>
      <c r="B22" s="102">
        <f>VLOOKUP(A10,datos,9,0)</f>
        <v>0</v>
      </c>
      <c r="C22" s="102"/>
      <c r="D22" s="102"/>
      <c r="E22" s="102"/>
      <c r="F22" s="102"/>
      <c r="G22" s="102"/>
      <c r="H22" s="102"/>
      <c r="I22" s="36"/>
      <c r="J22" s="85"/>
      <c r="K22" s="85"/>
      <c r="L22" s="86"/>
    </row>
    <row r="23" spans="1:12" s="2" customFormat="1" ht="19.2" customHeight="1" thickBot="1" x14ac:dyDescent="0.3">
      <c r="A23" s="82" t="s">
        <v>29</v>
      </c>
      <c r="B23" s="83"/>
      <c r="C23" s="83"/>
      <c r="D23" s="83"/>
      <c r="E23" s="83"/>
      <c r="F23" s="83"/>
      <c r="G23" s="83"/>
      <c r="H23" s="83"/>
      <c r="I23" s="39"/>
      <c r="J23" s="85"/>
      <c r="K23" s="85"/>
      <c r="L23" s="86"/>
    </row>
    <row r="24" spans="1:12" s="2" customFormat="1" ht="49.8" customHeight="1" thickBot="1" x14ac:dyDescent="0.3">
      <c r="A24" s="87">
        <f>VLOOKUP(A10,datos,10,0)</f>
        <v>0</v>
      </c>
      <c r="B24" s="88"/>
      <c r="C24" s="88"/>
      <c r="D24" s="88"/>
      <c r="E24" s="88"/>
      <c r="F24" s="88"/>
      <c r="G24" s="88"/>
      <c r="H24" s="89"/>
      <c r="I24" s="36"/>
      <c r="J24" s="85"/>
      <c r="K24" s="85"/>
      <c r="L24" s="86"/>
    </row>
    <row r="25" spans="1:12" s="2" customFormat="1" ht="49.8" customHeight="1" thickBot="1" x14ac:dyDescent="0.3">
      <c r="A25" s="87">
        <f>VLOOKUP(A10,datos,11,0)</f>
        <v>0</v>
      </c>
      <c r="B25" s="88"/>
      <c r="C25" s="88"/>
      <c r="D25" s="88"/>
      <c r="E25" s="88"/>
      <c r="F25" s="88"/>
      <c r="G25" s="88"/>
      <c r="H25" s="89"/>
      <c r="I25" s="36"/>
      <c r="J25" s="85"/>
      <c r="K25" s="85"/>
      <c r="L25" s="86"/>
    </row>
    <row r="26" spans="1:12" s="2" customFormat="1" ht="49.8" customHeight="1" thickBot="1" x14ac:dyDescent="0.3">
      <c r="A26" s="87">
        <f>VLOOKUP(A10,datos,12,0)</f>
        <v>0</v>
      </c>
      <c r="B26" s="88"/>
      <c r="C26" s="88"/>
      <c r="D26" s="88"/>
      <c r="E26" s="88"/>
      <c r="F26" s="88"/>
      <c r="G26" s="88"/>
      <c r="H26" s="89"/>
      <c r="I26" s="36"/>
      <c r="J26" s="85"/>
      <c r="K26" s="85"/>
      <c r="L26" s="86"/>
    </row>
    <row r="27" spans="1:12" s="2" customFormat="1" ht="49.8" customHeight="1" thickBot="1" x14ac:dyDescent="0.3">
      <c r="A27" s="87">
        <f>VLOOKUP(A10,datos,13,0)</f>
        <v>0</v>
      </c>
      <c r="B27" s="88"/>
      <c r="C27" s="88"/>
      <c r="D27" s="88"/>
      <c r="E27" s="88"/>
      <c r="F27" s="88"/>
      <c r="G27" s="88"/>
      <c r="H27" s="89"/>
      <c r="I27" s="36"/>
      <c r="J27" s="85"/>
      <c r="K27" s="85"/>
      <c r="L27" s="86"/>
    </row>
    <row r="28" spans="1:12" s="2" customFormat="1" ht="49.8" customHeight="1" thickBot="1" x14ac:dyDescent="0.3">
      <c r="A28" s="87">
        <f>VLOOKUP(A10,datos,14,0)</f>
        <v>0</v>
      </c>
      <c r="B28" s="88"/>
      <c r="C28" s="88"/>
      <c r="D28" s="88"/>
      <c r="E28" s="88"/>
      <c r="F28" s="88"/>
      <c r="G28" s="88"/>
      <c r="H28" s="89"/>
      <c r="I28" s="36"/>
      <c r="J28" s="85"/>
      <c r="K28" s="85"/>
      <c r="L28" s="86"/>
    </row>
    <row r="29" spans="1:12" s="2" customFormat="1" ht="49.8" customHeight="1" thickBot="1" x14ac:dyDescent="0.3">
      <c r="A29" s="87">
        <f>VLOOKUP(A10,datos,15,0)</f>
        <v>0</v>
      </c>
      <c r="B29" s="88"/>
      <c r="C29" s="88"/>
      <c r="D29" s="88"/>
      <c r="E29" s="88"/>
      <c r="F29" s="88"/>
      <c r="G29" s="88"/>
      <c r="H29" s="89"/>
      <c r="I29" s="36"/>
      <c r="J29" s="85"/>
      <c r="K29" s="85"/>
      <c r="L29" s="86"/>
    </row>
    <row r="30" spans="1:12" s="2" customFormat="1" ht="19.2" customHeight="1" x14ac:dyDescent="0.25">
      <c r="A30" s="82" t="s">
        <v>30</v>
      </c>
      <c r="B30" s="83"/>
      <c r="C30" s="83"/>
      <c r="D30" s="83"/>
      <c r="E30" s="83"/>
      <c r="F30" s="83"/>
      <c r="G30" s="83"/>
      <c r="H30" s="83"/>
      <c r="I30" s="39"/>
      <c r="J30" s="85"/>
      <c r="K30" s="85"/>
      <c r="L30" s="86"/>
    </row>
    <row r="31" spans="1:12" s="2" customFormat="1" ht="42.6" customHeight="1" thickBot="1" x14ac:dyDescent="0.3">
      <c r="A31" s="149">
        <f>VLOOKUP(A10,datos,16,0)</f>
        <v>0</v>
      </c>
      <c r="B31" s="150"/>
      <c r="C31" s="150"/>
      <c r="D31" s="150"/>
      <c r="E31" s="150"/>
      <c r="F31" s="150"/>
      <c r="G31" s="150"/>
      <c r="H31" s="151"/>
      <c r="I31" s="35"/>
      <c r="J31" s="85"/>
      <c r="K31" s="85"/>
      <c r="L31" s="86"/>
    </row>
    <row r="32" spans="1:12" ht="30.6" customHeight="1" x14ac:dyDescent="0.25">
      <c r="A32" s="133" t="s">
        <v>25</v>
      </c>
      <c r="B32" s="134"/>
      <c r="C32" s="134"/>
      <c r="D32" s="134"/>
      <c r="E32" s="134"/>
      <c r="F32" s="134"/>
      <c r="G32" s="134"/>
      <c r="H32" s="134"/>
      <c r="I32" s="134"/>
      <c r="J32" s="134"/>
      <c r="K32" s="134"/>
      <c r="L32" s="21"/>
    </row>
    <row r="33" spans="1:12" s="2" customFormat="1" ht="110.4" customHeight="1" x14ac:dyDescent="0.25">
      <c r="A33" s="163" t="s">
        <v>84</v>
      </c>
      <c r="B33" s="164"/>
      <c r="C33" s="164"/>
      <c r="D33" s="164"/>
      <c r="E33" s="164"/>
      <c r="F33" s="164"/>
      <c r="G33" s="164"/>
      <c r="H33" s="164"/>
      <c r="I33" s="164"/>
      <c r="J33" s="164"/>
      <c r="K33" s="164"/>
      <c r="L33" s="165"/>
    </row>
    <row r="34" spans="1:12" s="2" customFormat="1" ht="66.599999999999994" customHeight="1" x14ac:dyDescent="0.25">
      <c r="A34" s="109" t="s">
        <v>33</v>
      </c>
      <c r="B34" s="110"/>
      <c r="C34" s="110"/>
      <c r="D34" s="110"/>
      <c r="E34" s="110"/>
      <c r="F34" s="110"/>
      <c r="G34" s="110"/>
      <c r="H34" s="110"/>
      <c r="I34" s="110"/>
      <c r="J34" s="111"/>
      <c r="K34" s="112"/>
      <c r="L34" s="22">
        <v>5</v>
      </c>
    </row>
    <row r="35" spans="1:12" s="2" customFormat="1" ht="34.950000000000003" customHeight="1" x14ac:dyDescent="0.25">
      <c r="A35" s="23" t="s">
        <v>26</v>
      </c>
      <c r="B35" s="10" t="s">
        <v>85</v>
      </c>
      <c r="C35" s="113" t="s">
        <v>15</v>
      </c>
      <c r="D35" s="114"/>
      <c r="E35" s="113" t="s">
        <v>38</v>
      </c>
      <c r="F35" s="114"/>
      <c r="G35" s="113" t="s">
        <v>39</v>
      </c>
      <c r="H35" s="115"/>
      <c r="I35" s="114"/>
      <c r="J35" s="10" t="s">
        <v>12</v>
      </c>
      <c r="K35" s="10" t="s">
        <v>13</v>
      </c>
      <c r="L35" s="24" t="s">
        <v>14</v>
      </c>
    </row>
    <row r="36" spans="1:12" s="4" customFormat="1" ht="19.95" customHeight="1" x14ac:dyDescent="0.7">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19.95" customHeight="1" x14ac:dyDescent="0.7">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6"/>
      <c r="D38" s="107"/>
      <c r="E38" s="106"/>
      <c r="F38" s="107"/>
      <c r="G38" s="108"/>
      <c r="H38" s="108"/>
      <c r="I38" s="108"/>
      <c r="J38" s="11" t="str">
        <f t="shared" si="1"/>
        <v/>
      </c>
      <c r="K38" s="12">
        <f t="shared" si="2"/>
        <v>5.4794520547945202E-4</v>
      </c>
      <c r="L38" s="26" t="str">
        <f t="shared" si="0"/>
        <v/>
      </c>
    </row>
    <row r="39" spans="1:12" s="5" customFormat="1" ht="19.95" customHeight="1" x14ac:dyDescent="0.7">
      <c r="A39" s="25"/>
      <c r="B39" s="14"/>
      <c r="C39" s="106"/>
      <c r="D39" s="107"/>
      <c r="E39" s="106"/>
      <c r="F39" s="107"/>
      <c r="G39" s="108"/>
      <c r="H39" s="108"/>
      <c r="I39" s="108"/>
      <c r="J39" s="11" t="str">
        <f t="shared" si="1"/>
        <v/>
      </c>
      <c r="K39" s="12">
        <f t="shared" si="2"/>
        <v>5.4794520547945202E-4</v>
      </c>
      <c r="L39" s="26" t="str">
        <f t="shared" si="0"/>
        <v/>
      </c>
    </row>
    <row r="40" spans="1:12" s="5" customFormat="1" ht="19.95" customHeight="1" x14ac:dyDescent="0.7">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19.95" customHeight="1" x14ac:dyDescent="0.7">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19.95" customHeight="1" x14ac:dyDescent="0.7">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19.95" customHeight="1" x14ac:dyDescent="0.7">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19.95" customHeight="1" x14ac:dyDescent="0.7">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19.95" customHeight="1" x14ac:dyDescent="0.7">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19.95" customHeight="1" x14ac:dyDescent="0.7">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19.95" customHeight="1" x14ac:dyDescent="0.7">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19.95" customHeight="1" x14ac:dyDescent="0.7">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19.95" customHeight="1" x14ac:dyDescent="0.7">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99999999999997" customHeight="1" x14ac:dyDescent="0.7">
      <c r="A50" s="116" t="s">
        <v>88</v>
      </c>
      <c r="B50" s="117"/>
      <c r="C50" s="117"/>
      <c r="D50" s="117"/>
      <c r="E50" s="117"/>
      <c r="F50" s="117"/>
      <c r="G50" s="117"/>
      <c r="H50" s="117"/>
      <c r="I50" s="117"/>
      <c r="J50" s="117"/>
      <c r="K50" s="118"/>
      <c r="L50" s="38">
        <f>MIN(5,ROUND(SUM(L36:L49),4))</f>
        <v>0</v>
      </c>
    </row>
    <row r="51" spans="1:12" s="2" customFormat="1" ht="66.599999999999994" customHeight="1" x14ac:dyDescent="0.25">
      <c r="A51" s="109" t="s">
        <v>40</v>
      </c>
      <c r="B51" s="110"/>
      <c r="C51" s="110"/>
      <c r="D51" s="110"/>
      <c r="E51" s="110"/>
      <c r="F51" s="110"/>
      <c r="G51" s="110"/>
      <c r="H51" s="110"/>
      <c r="I51" s="110"/>
      <c r="J51" s="111"/>
      <c r="K51" s="112"/>
      <c r="L51" s="22">
        <v>10</v>
      </c>
    </row>
    <row r="52" spans="1:12" s="2" customFormat="1" ht="34.950000000000003" customHeight="1" x14ac:dyDescent="0.25">
      <c r="A52" s="23" t="s">
        <v>26</v>
      </c>
      <c r="B52" s="10" t="s">
        <v>85</v>
      </c>
      <c r="C52" s="113" t="s">
        <v>15</v>
      </c>
      <c r="D52" s="114"/>
      <c r="E52" s="113" t="s">
        <v>38</v>
      </c>
      <c r="F52" s="114"/>
      <c r="G52" s="113" t="s">
        <v>39</v>
      </c>
      <c r="H52" s="115"/>
      <c r="I52" s="114"/>
      <c r="J52" s="10" t="s">
        <v>12</v>
      </c>
      <c r="K52" s="10" t="s">
        <v>13</v>
      </c>
      <c r="L52" s="24" t="s">
        <v>14</v>
      </c>
    </row>
    <row r="53" spans="1:12" s="4" customFormat="1" ht="19.95" customHeight="1" x14ac:dyDescent="0.7">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19.95" customHeight="1" x14ac:dyDescent="0.7">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6"/>
      <c r="D55" s="107"/>
      <c r="E55" s="106"/>
      <c r="F55" s="107"/>
      <c r="G55" s="108"/>
      <c r="H55" s="108"/>
      <c r="I55" s="108"/>
      <c r="J55" s="11" t="str">
        <f t="shared" si="3"/>
        <v/>
      </c>
      <c r="K55" s="12">
        <f t="shared" si="4"/>
        <v>1.3698630136986301E-3</v>
      </c>
      <c r="L55" s="26" t="str">
        <f t="shared" si="5"/>
        <v/>
      </c>
    </row>
    <row r="56" spans="1:12" s="5" customFormat="1" ht="19.95" customHeight="1" x14ac:dyDescent="0.7">
      <c r="A56" s="25"/>
      <c r="B56" s="14"/>
      <c r="C56" s="106"/>
      <c r="D56" s="107"/>
      <c r="E56" s="106"/>
      <c r="F56" s="107"/>
      <c r="G56" s="108"/>
      <c r="H56" s="108"/>
      <c r="I56" s="108"/>
      <c r="J56" s="11" t="str">
        <f t="shared" si="3"/>
        <v/>
      </c>
      <c r="K56" s="12">
        <f t="shared" si="4"/>
        <v>1.3698630136986301E-3</v>
      </c>
      <c r="L56" s="26" t="str">
        <f t="shared" si="5"/>
        <v/>
      </c>
    </row>
    <row r="57" spans="1:12" s="5" customFormat="1" ht="19.95" customHeight="1" x14ac:dyDescent="0.7">
      <c r="A57" s="25"/>
      <c r="B57" s="14"/>
      <c r="C57" s="106"/>
      <c r="D57" s="107"/>
      <c r="E57" s="106"/>
      <c r="F57" s="107"/>
      <c r="G57" s="108"/>
      <c r="H57" s="108"/>
      <c r="I57" s="108"/>
      <c r="J57" s="11" t="str">
        <f t="shared" si="3"/>
        <v/>
      </c>
      <c r="K57" s="12">
        <f t="shared" si="4"/>
        <v>1.3698630136986301E-3</v>
      </c>
      <c r="L57" s="26" t="str">
        <f t="shared" si="5"/>
        <v/>
      </c>
    </row>
    <row r="58" spans="1:12" s="5" customFormat="1" ht="19.95" customHeight="1" x14ac:dyDescent="0.7">
      <c r="A58" s="25"/>
      <c r="B58" s="14"/>
      <c r="C58" s="106"/>
      <c r="D58" s="107"/>
      <c r="E58" s="106"/>
      <c r="F58" s="107"/>
      <c r="G58" s="108"/>
      <c r="H58" s="108"/>
      <c r="I58" s="108"/>
      <c r="J58" s="11" t="str">
        <f t="shared" si="3"/>
        <v/>
      </c>
      <c r="K58" s="12">
        <f t="shared" si="4"/>
        <v>1.3698630136986301E-3</v>
      </c>
      <c r="L58" s="26" t="str">
        <f t="shared" si="5"/>
        <v/>
      </c>
    </row>
    <row r="59" spans="1:12" s="5" customFormat="1" ht="19.95" customHeight="1" x14ac:dyDescent="0.7">
      <c r="A59" s="25"/>
      <c r="B59" s="14"/>
      <c r="C59" s="106"/>
      <c r="D59" s="107"/>
      <c r="E59" s="106"/>
      <c r="F59" s="107"/>
      <c r="G59" s="108"/>
      <c r="H59" s="108"/>
      <c r="I59" s="108"/>
      <c r="J59" s="11" t="str">
        <f t="shared" si="3"/>
        <v/>
      </c>
      <c r="K59" s="12">
        <f t="shared" si="4"/>
        <v>1.3698630136986301E-3</v>
      </c>
      <c r="L59" s="26" t="str">
        <f t="shared" si="5"/>
        <v/>
      </c>
    </row>
    <row r="60" spans="1:12" s="5" customFormat="1" ht="19.95" customHeight="1" x14ac:dyDescent="0.7">
      <c r="A60" s="25"/>
      <c r="B60" s="14"/>
      <c r="C60" s="106"/>
      <c r="D60" s="107"/>
      <c r="E60" s="106"/>
      <c r="F60" s="107"/>
      <c r="G60" s="108"/>
      <c r="H60" s="108"/>
      <c r="I60" s="108"/>
      <c r="J60" s="11" t="str">
        <f t="shared" si="3"/>
        <v/>
      </c>
      <c r="K60" s="12">
        <f t="shared" si="4"/>
        <v>1.3698630136986301E-3</v>
      </c>
      <c r="L60" s="26" t="str">
        <f t="shared" si="5"/>
        <v/>
      </c>
    </row>
    <row r="61" spans="1:12" s="5" customFormat="1" ht="19.95" customHeight="1" x14ac:dyDescent="0.7">
      <c r="A61" s="25"/>
      <c r="B61" s="14"/>
      <c r="C61" s="106"/>
      <c r="D61" s="107"/>
      <c r="E61" s="106"/>
      <c r="F61" s="107"/>
      <c r="G61" s="108"/>
      <c r="H61" s="108"/>
      <c r="I61" s="108"/>
      <c r="J61" s="11" t="str">
        <f t="shared" si="3"/>
        <v/>
      </c>
      <c r="K61" s="12">
        <f t="shared" si="4"/>
        <v>1.3698630136986301E-3</v>
      </c>
      <c r="L61" s="26" t="str">
        <f t="shared" si="5"/>
        <v/>
      </c>
    </row>
    <row r="62" spans="1:12" s="5" customFormat="1" ht="19.95" customHeight="1" x14ac:dyDescent="0.7">
      <c r="A62" s="25"/>
      <c r="B62" s="14"/>
      <c r="C62" s="106"/>
      <c r="D62" s="107"/>
      <c r="E62" s="106"/>
      <c r="F62" s="107"/>
      <c r="G62" s="108"/>
      <c r="H62" s="108"/>
      <c r="I62" s="108"/>
      <c r="J62" s="11" t="str">
        <f t="shared" si="3"/>
        <v/>
      </c>
      <c r="K62" s="12">
        <f t="shared" si="4"/>
        <v>1.3698630136986301E-3</v>
      </c>
      <c r="L62" s="26" t="str">
        <f t="shared" si="5"/>
        <v/>
      </c>
    </row>
    <row r="63" spans="1:12" s="5" customFormat="1" ht="19.95" customHeight="1" x14ac:dyDescent="0.7">
      <c r="A63" s="25"/>
      <c r="B63" s="14"/>
      <c r="C63" s="106"/>
      <c r="D63" s="107"/>
      <c r="E63" s="106"/>
      <c r="F63" s="107"/>
      <c r="G63" s="108"/>
      <c r="H63" s="108"/>
      <c r="I63" s="108"/>
      <c r="J63" s="11" t="str">
        <f t="shared" si="3"/>
        <v/>
      </c>
      <c r="K63" s="12">
        <f t="shared" si="4"/>
        <v>1.3698630136986301E-3</v>
      </c>
      <c r="L63" s="26" t="str">
        <f t="shared" si="5"/>
        <v/>
      </c>
    </row>
    <row r="64" spans="1:12" s="5" customFormat="1" ht="19.95" customHeight="1" x14ac:dyDescent="0.7">
      <c r="A64" s="25"/>
      <c r="B64" s="14"/>
      <c r="C64" s="106"/>
      <c r="D64" s="107"/>
      <c r="E64" s="106"/>
      <c r="F64" s="107"/>
      <c r="G64" s="108"/>
      <c r="H64" s="108"/>
      <c r="I64" s="108"/>
      <c r="J64" s="11" t="str">
        <f t="shared" si="3"/>
        <v/>
      </c>
      <c r="K64" s="12">
        <f t="shared" si="4"/>
        <v>1.3698630136986301E-3</v>
      </c>
      <c r="L64" s="26" t="str">
        <f t="shared" si="5"/>
        <v/>
      </c>
    </row>
    <row r="65" spans="1:12" s="5" customFormat="1" ht="19.95" customHeight="1" x14ac:dyDescent="0.7">
      <c r="A65" s="25"/>
      <c r="B65" s="14"/>
      <c r="C65" s="106"/>
      <c r="D65" s="107"/>
      <c r="E65" s="106"/>
      <c r="F65" s="107"/>
      <c r="G65" s="108"/>
      <c r="H65" s="108"/>
      <c r="I65" s="108"/>
      <c r="J65" s="11" t="str">
        <f t="shared" si="3"/>
        <v/>
      </c>
      <c r="K65" s="12">
        <f t="shared" si="4"/>
        <v>1.3698630136986301E-3</v>
      </c>
      <c r="L65" s="26" t="str">
        <f t="shared" si="5"/>
        <v/>
      </c>
    </row>
    <row r="66" spans="1:12" s="5" customFormat="1" ht="19.95" customHeight="1" x14ac:dyDescent="0.7">
      <c r="A66" s="25"/>
      <c r="B66" s="14"/>
      <c r="C66" s="106"/>
      <c r="D66" s="107"/>
      <c r="E66" s="106"/>
      <c r="F66" s="107"/>
      <c r="G66" s="108"/>
      <c r="H66" s="108"/>
      <c r="I66" s="108"/>
      <c r="J66" s="11" t="str">
        <f t="shared" si="3"/>
        <v/>
      </c>
      <c r="K66" s="12">
        <f t="shared" si="4"/>
        <v>1.3698630136986301E-3</v>
      </c>
      <c r="L66" s="26" t="str">
        <f t="shared" si="5"/>
        <v/>
      </c>
    </row>
    <row r="67" spans="1:12" s="5" customFormat="1" ht="34.799999999999997" customHeight="1" x14ac:dyDescent="0.7">
      <c r="A67" s="116" t="s">
        <v>89</v>
      </c>
      <c r="B67" s="117"/>
      <c r="C67" s="117"/>
      <c r="D67" s="117"/>
      <c r="E67" s="117"/>
      <c r="F67" s="117"/>
      <c r="G67" s="117"/>
      <c r="H67" s="117"/>
      <c r="I67" s="117"/>
      <c r="J67" s="117"/>
      <c r="K67" s="118"/>
      <c r="L67" s="38">
        <f>MIN(10,ROUND(SUM(L53:L66),4))</f>
        <v>0</v>
      </c>
    </row>
    <row r="68" spans="1:12" s="2" customFormat="1" ht="66.599999999999994" customHeight="1" x14ac:dyDescent="0.25">
      <c r="A68" s="109" t="s">
        <v>41</v>
      </c>
      <c r="B68" s="110"/>
      <c r="C68" s="110"/>
      <c r="D68" s="110"/>
      <c r="E68" s="110"/>
      <c r="F68" s="110"/>
      <c r="G68" s="110"/>
      <c r="H68" s="110"/>
      <c r="I68" s="110"/>
      <c r="J68" s="111"/>
      <c r="K68" s="112"/>
      <c r="L68" s="22">
        <v>10</v>
      </c>
    </row>
    <row r="69" spans="1:12" s="2" customFormat="1" ht="34.950000000000003" customHeight="1" x14ac:dyDescent="0.25">
      <c r="A69" s="23" t="s">
        <v>26</v>
      </c>
      <c r="B69" s="10" t="s">
        <v>85</v>
      </c>
      <c r="C69" s="113" t="s">
        <v>15</v>
      </c>
      <c r="D69" s="114"/>
      <c r="E69" s="113" t="s">
        <v>38</v>
      </c>
      <c r="F69" s="114"/>
      <c r="G69" s="113" t="s">
        <v>39</v>
      </c>
      <c r="H69" s="115"/>
      <c r="I69" s="114"/>
      <c r="J69" s="10" t="s">
        <v>12</v>
      </c>
      <c r="K69" s="10" t="s">
        <v>13</v>
      </c>
      <c r="L69" s="24" t="s">
        <v>14</v>
      </c>
    </row>
    <row r="70" spans="1:12" s="4" customFormat="1" ht="19.95" customHeight="1" x14ac:dyDescent="0.7">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19.95" customHeight="1" x14ac:dyDescent="0.7">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6"/>
      <c r="D72" s="107"/>
      <c r="E72" s="106"/>
      <c r="F72" s="107"/>
      <c r="G72" s="108"/>
      <c r="H72" s="108"/>
      <c r="I72" s="108"/>
      <c r="J72" s="11" t="str">
        <f t="shared" si="6"/>
        <v/>
      </c>
      <c r="K72" s="12">
        <f t="shared" si="7"/>
        <v>1.3698630136986301E-3</v>
      </c>
      <c r="L72" s="26" t="str">
        <f t="shared" si="8"/>
        <v/>
      </c>
    </row>
    <row r="73" spans="1:12" s="5" customFormat="1" ht="19.95" customHeight="1" x14ac:dyDescent="0.7">
      <c r="A73" s="25"/>
      <c r="B73" s="14"/>
      <c r="C73" s="106"/>
      <c r="D73" s="107"/>
      <c r="E73" s="106"/>
      <c r="F73" s="107"/>
      <c r="G73" s="108"/>
      <c r="H73" s="108"/>
      <c r="I73" s="108"/>
      <c r="J73" s="11" t="str">
        <f t="shared" si="6"/>
        <v/>
      </c>
      <c r="K73" s="12">
        <f t="shared" si="7"/>
        <v>1.3698630136986301E-3</v>
      </c>
      <c r="L73" s="26" t="str">
        <f t="shared" si="8"/>
        <v/>
      </c>
    </row>
    <row r="74" spans="1:12" s="5" customFormat="1" ht="19.95" customHeight="1" x14ac:dyDescent="0.7">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19.95" customHeight="1" x14ac:dyDescent="0.7">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19.95" customHeight="1" x14ac:dyDescent="0.7">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19.95" customHeight="1" x14ac:dyDescent="0.7">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19.95" customHeight="1" x14ac:dyDescent="0.7">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19.95" customHeight="1" x14ac:dyDescent="0.7">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19.95" customHeight="1" x14ac:dyDescent="0.7">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19.95" customHeight="1" x14ac:dyDescent="0.7">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19.95" customHeight="1" x14ac:dyDescent="0.7">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19.95" customHeight="1" x14ac:dyDescent="0.7">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99999999999997" customHeight="1" x14ac:dyDescent="0.7">
      <c r="A84" s="116" t="s">
        <v>89</v>
      </c>
      <c r="B84" s="117"/>
      <c r="C84" s="117"/>
      <c r="D84" s="117"/>
      <c r="E84" s="117"/>
      <c r="F84" s="117"/>
      <c r="G84" s="117"/>
      <c r="H84" s="117"/>
      <c r="I84" s="117"/>
      <c r="J84" s="117"/>
      <c r="K84" s="118"/>
      <c r="L84" s="38">
        <f>MIN(10,ROUND(SUM(L70:L83),4))</f>
        <v>0</v>
      </c>
    </row>
    <row r="85" spans="1:12" s="2" customFormat="1" ht="66.599999999999994" customHeight="1" x14ac:dyDescent="0.25">
      <c r="A85" s="109" t="s">
        <v>42</v>
      </c>
      <c r="B85" s="110"/>
      <c r="C85" s="110"/>
      <c r="D85" s="110"/>
      <c r="E85" s="110"/>
      <c r="F85" s="110"/>
      <c r="G85" s="110"/>
      <c r="H85" s="110"/>
      <c r="I85" s="110"/>
      <c r="J85" s="111"/>
      <c r="K85" s="112"/>
      <c r="L85" s="22">
        <v>10</v>
      </c>
    </row>
    <row r="86" spans="1:12" s="2" customFormat="1" ht="34.950000000000003" customHeight="1" x14ac:dyDescent="0.25">
      <c r="A86" s="23" t="s">
        <v>26</v>
      </c>
      <c r="B86" s="10" t="s">
        <v>85</v>
      </c>
      <c r="C86" s="113" t="s">
        <v>15</v>
      </c>
      <c r="D86" s="114"/>
      <c r="E86" s="113" t="s">
        <v>38</v>
      </c>
      <c r="F86" s="114"/>
      <c r="G86" s="113" t="s">
        <v>39</v>
      </c>
      <c r="H86" s="115"/>
      <c r="I86" s="114"/>
      <c r="J86" s="10" t="s">
        <v>12</v>
      </c>
      <c r="K86" s="10" t="s">
        <v>13</v>
      </c>
      <c r="L86" s="24" t="s">
        <v>14</v>
      </c>
    </row>
    <row r="87" spans="1:12" s="4" customFormat="1" ht="19.95" customHeight="1" x14ac:dyDescent="0.7">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19.95" customHeight="1" x14ac:dyDescent="0.7">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6"/>
      <c r="D89" s="107"/>
      <c r="E89" s="106"/>
      <c r="F89" s="107"/>
      <c r="G89" s="108"/>
      <c r="H89" s="108"/>
      <c r="I89" s="108"/>
      <c r="J89" s="11" t="str">
        <f t="shared" si="9"/>
        <v/>
      </c>
      <c r="K89" s="12">
        <f t="shared" si="10"/>
        <v>1.3698630136986301E-3</v>
      </c>
      <c r="L89" s="26" t="str">
        <f t="shared" si="11"/>
        <v/>
      </c>
    </row>
    <row r="90" spans="1:12" s="5" customFormat="1" ht="19.95" customHeight="1" x14ac:dyDescent="0.7">
      <c r="A90" s="25"/>
      <c r="B90" s="14"/>
      <c r="C90" s="106"/>
      <c r="D90" s="107"/>
      <c r="E90" s="106"/>
      <c r="F90" s="107"/>
      <c r="G90" s="108"/>
      <c r="H90" s="108"/>
      <c r="I90" s="108"/>
      <c r="J90" s="11" t="str">
        <f t="shared" si="9"/>
        <v/>
      </c>
      <c r="K90" s="12">
        <f t="shared" si="10"/>
        <v>1.3698630136986301E-3</v>
      </c>
      <c r="L90" s="26" t="str">
        <f t="shared" si="11"/>
        <v/>
      </c>
    </row>
    <row r="91" spans="1:12" s="5" customFormat="1" ht="19.95" customHeight="1" x14ac:dyDescent="0.7">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19.95" customHeight="1" x14ac:dyDescent="0.7">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19.95" customHeight="1" x14ac:dyDescent="0.7">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19.95" customHeight="1" x14ac:dyDescent="0.7">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19.95" customHeight="1" x14ac:dyDescent="0.7">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19.95" customHeight="1" x14ac:dyDescent="0.7">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19.95" customHeight="1" x14ac:dyDescent="0.7">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19.95" customHeight="1" x14ac:dyDescent="0.7">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19.95" customHeight="1" x14ac:dyDescent="0.7">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19.95" customHeight="1" x14ac:dyDescent="0.7">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99999999999997" customHeight="1" x14ac:dyDescent="0.7">
      <c r="A101" s="116" t="s">
        <v>89</v>
      </c>
      <c r="B101" s="117"/>
      <c r="C101" s="117"/>
      <c r="D101" s="117"/>
      <c r="E101" s="117"/>
      <c r="F101" s="117"/>
      <c r="G101" s="117"/>
      <c r="H101" s="117"/>
      <c r="I101" s="117"/>
      <c r="J101" s="117"/>
      <c r="K101" s="118"/>
      <c r="L101" s="38">
        <f>MIN(10,ROUND(SUM(L87:L100),4))</f>
        <v>0</v>
      </c>
    </row>
    <row r="102" spans="1:12" s="6" customFormat="1" ht="31.8" customHeight="1" x14ac:dyDescent="0.7">
      <c r="A102" s="158" t="s">
        <v>83</v>
      </c>
      <c r="B102" s="159"/>
      <c r="C102" s="159"/>
      <c r="D102" s="159"/>
      <c r="E102" s="159"/>
      <c r="F102" s="159"/>
      <c r="G102" s="160"/>
      <c r="H102" s="160"/>
      <c r="I102" s="160"/>
      <c r="J102" s="159"/>
      <c r="K102" s="161"/>
      <c r="L102" s="27" t="s">
        <v>86</v>
      </c>
    </row>
    <row r="103" spans="1:12" s="6" customFormat="1" ht="39" customHeight="1" x14ac:dyDescent="0.7">
      <c r="A103" s="75" t="s">
        <v>87</v>
      </c>
      <c r="B103" s="76"/>
      <c r="C103" s="76"/>
      <c r="D103" s="76"/>
      <c r="E103" s="76"/>
      <c r="F103" s="76"/>
      <c r="G103" s="76"/>
      <c r="H103" s="76"/>
      <c r="I103" s="76"/>
      <c r="J103" s="76"/>
      <c r="K103" s="76"/>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80" t="s">
        <v>16</v>
      </c>
      <c r="B105" s="81"/>
      <c r="C105" s="79"/>
      <c r="D105" s="79"/>
      <c r="E105" s="79"/>
      <c r="F105" s="79"/>
      <c r="G105" s="43" t="s">
        <v>17</v>
      </c>
      <c r="H105" s="42"/>
      <c r="I105" s="44"/>
      <c r="J105" s="44"/>
      <c r="K105" s="44"/>
      <c r="L105" s="45"/>
    </row>
    <row r="106" spans="1:12" s="6" customFormat="1" ht="17.399999999999999" customHeight="1" x14ac:dyDescent="0.7">
      <c r="A106" s="30"/>
      <c r="B106" s="77"/>
      <c r="C106" s="77"/>
      <c r="D106" s="77"/>
      <c r="E106" s="77"/>
      <c r="F106" s="77"/>
      <c r="G106" s="77"/>
      <c r="H106" s="77"/>
      <c r="I106" s="77"/>
      <c r="J106" s="77"/>
      <c r="K106" s="77"/>
      <c r="L106" s="45"/>
    </row>
    <row r="107" spans="1:12" s="8" customFormat="1" ht="117.6" customHeight="1" x14ac:dyDescent="0.7">
      <c r="A107" s="29"/>
      <c r="B107" s="78" t="s">
        <v>90</v>
      </c>
      <c r="C107" s="78"/>
      <c r="D107" s="78"/>
      <c r="E107" s="78"/>
      <c r="F107" s="78"/>
      <c r="G107" s="78"/>
      <c r="H107" s="78"/>
      <c r="I107" s="78"/>
      <c r="J107" s="78"/>
      <c r="K107" s="78"/>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79"/>
      <c r="E109" s="79"/>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74"/>
      <c r="F114" s="74"/>
      <c r="G114" s="74"/>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YPNGU1gLly7vIR4aKUJ7GE7oK1MyvVLc63h7nNdf/P+f7BxBHTlEYXRubRw3qXEtDyQikxTNTmFaEBvvMh1vFg==" saltValue="fBX1oTcF4Xf2WLdTu890fA=="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2024-12-30T10:44:10Z</dcterms:modified>
</cp:coreProperties>
</file>